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075"/>
  </bookViews>
  <sheets>
    <sheet name="Fee Calculation 2020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8" l="1"/>
  <c r="D41" i="8" l="1"/>
  <c r="D40" i="8"/>
  <c r="D44" i="8" l="1"/>
  <c r="E44" i="8" s="1"/>
  <c r="G44" i="8" s="1"/>
  <c r="D43" i="8"/>
  <c r="E43" i="8" s="1"/>
  <c r="G43" i="8" s="1"/>
  <c r="D42" i="8"/>
  <c r="E42" i="8" s="1"/>
  <c r="G42" i="8" s="1"/>
  <c r="E41" i="8"/>
  <c r="G41" i="8" s="1"/>
  <c r="E40" i="8"/>
  <c r="G40" i="8" s="1"/>
  <c r="D46" i="8"/>
  <c r="E46" i="8" s="1"/>
  <c r="G46" i="8" s="1"/>
  <c r="D32" i="8" l="1"/>
  <c r="E32" i="8" s="1"/>
  <c r="G32" i="8" s="1"/>
  <c r="D33" i="8"/>
  <c r="E33" i="8" s="1"/>
  <c r="G33" i="8" s="1"/>
  <c r="D34" i="8"/>
  <c r="E34" i="8" s="1"/>
  <c r="G34" i="8" s="1"/>
  <c r="D35" i="8"/>
  <c r="E35" i="8" s="1"/>
  <c r="G35" i="8" s="1"/>
  <c r="D36" i="8"/>
  <c r="E36" i="8" s="1"/>
  <c r="G36" i="8" s="1"/>
  <c r="D37" i="8"/>
  <c r="E37" i="8" s="1"/>
  <c r="G37" i="8" s="1"/>
  <c r="D38" i="8"/>
  <c r="E38" i="8" s="1"/>
  <c r="G38" i="8" s="1"/>
  <c r="D45" i="8"/>
  <c r="E45" i="8" s="1"/>
  <c r="G45" i="8" s="1"/>
  <c r="D14" i="8" l="1"/>
  <c r="E14" i="8" s="1"/>
  <c r="G14" i="8" s="1"/>
  <c r="D15" i="8"/>
  <c r="E15" i="8" s="1"/>
  <c r="G15" i="8" s="1"/>
  <c r="D16" i="8"/>
  <c r="E16" i="8" s="1"/>
  <c r="G16" i="8" s="1"/>
  <c r="D17" i="8"/>
  <c r="E17" i="8" s="1"/>
  <c r="G17" i="8" s="1"/>
  <c r="E19" i="8"/>
  <c r="G19" i="8" s="1"/>
  <c r="E21" i="8"/>
  <c r="G21" i="8" s="1"/>
  <c r="E24" i="8"/>
  <c r="G24" i="8" s="1"/>
  <c r="D25" i="8"/>
  <c r="E25" i="8" s="1"/>
  <c r="G25" i="8" s="1"/>
  <c r="D26" i="8"/>
  <c r="E26" i="8" s="1"/>
  <c r="G26" i="8" s="1"/>
  <c r="D27" i="8"/>
  <c r="E27" i="8" s="1"/>
  <c r="G27" i="8" s="1"/>
  <c r="D28" i="8"/>
  <c r="E28" i="8" s="1"/>
  <c r="G28" i="8" s="1"/>
  <c r="D29" i="8"/>
  <c r="E29" i="8" s="1"/>
  <c r="G29" i="8" s="1"/>
  <c r="D30" i="8"/>
  <c r="E30" i="8" s="1"/>
  <c r="G30" i="8" s="1"/>
  <c r="G48" i="8" l="1"/>
  <c r="E48" i="8"/>
  <c r="E54" i="8" s="1"/>
  <c r="E56" i="8" l="1"/>
  <c r="E58" i="8"/>
  <c r="E59" i="8"/>
  <c r="E57" i="8"/>
</calcChain>
</file>

<file path=xl/sharedStrings.xml><?xml version="1.0" encoding="utf-8"?>
<sst xmlns="http://schemas.openxmlformats.org/spreadsheetml/2006/main" count="69" uniqueCount="54">
  <si>
    <t xml:space="preserve">
</t>
  </si>
  <si>
    <t>Family Details</t>
  </si>
  <si>
    <t>Student Names</t>
  </si>
  <si>
    <t xml:space="preserve">No of Children </t>
  </si>
  <si>
    <t>Year Level</t>
  </si>
  <si>
    <t>Prep</t>
  </si>
  <si>
    <t>Fee Category</t>
  </si>
  <si>
    <t>Description</t>
  </si>
  <si>
    <t>Fee Schedule</t>
  </si>
  <si>
    <t xml:space="preserve">Number </t>
  </si>
  <si>
    <t>Annual Fee</t>
  </si>
  <si>
    <t>Tuition Fees</t>
  </si>
  <si>
    <t xml:space="preserve">  1 Child</t>
  </si>
  <si>
    <t xml:space="preserve">  2 Children</t>
  </si>
  <si>
    <t xml:space="preserve">  3 Children</t>
  </si>
  <si>
    <t xml:space="preserve">  4 Children or more</t>
  </si>
  <si>
    <t>Capital Levy</t>
  </si>
  <si>
    <t>P&amp;F Levy</t>
  </si>
  <si>
    <t>Year 1</t>
  </si>
  <si>
    <t>Year 2</t>
  </si>
  <si>
    <t>Year 3</t>
  </si>
  <si>
    <t>Year 4</t>
  </si>
  <si>
    <t>Year 5</t>
  </si>
  <si>
    <t>Year 6</t>
  </si>
  <si>
    <t>Technology Levy</t>
  </si>
  <si>
    <t>Payment Schedule</t>
  </si>
  <si>
    <r>
      <rPr>
        <sz val="18"/>
        <rFont val="Arial"/>
        <family val="2"/>
      </rPr>
      <t xml:space="preserve">  Payment Frequency - </t>
    </r>
    <r>
      <rPr>
        <b/>
        <sz val="18"/>
        <rFont val="Arial"/>
        <family val="2"/>
      </rPr>
      <t>Weekly</t>
    </r>
    <r>
      <rPr>
        <sz val="18"/>
        <rFont val="Arial"/>
        <family val="2"/>
      </rPr>
      <t xml:space="preserve"> </t>
    </r>
    <r>
      <rPr>
        <sz val="16"/>
        <rFont val="Arial"/>
        <family val="2"/>
      </rPr>
      <t xml:space="preserve">             (February to November)</t>
    </r>
  </si>
  <si>
    <t>÷ 40 pmts</t>
  </si>
  <si>
    <t xml:space="preserve">Use link below in conjunction with the Fee Calculation </t>
  </si>
  <si>
    <r>
      <rPr>
        <sz val="18"/>
        <rFont val="Arial"/>
        <family val="2"/>
      </rPr>
      <t xml:space="preserve">  Payment Frequency - </t>
    </r>
    <r>
      <rPr>
        <b/>
        <sz val="18"/>
        <rFont val="Arial"/>
        <family val="2"/>
      </rPr>
      <t>Monthly</t>
    </r>
    <r>
      <rPr>
        <sz val="16"/>
        <rFont val="Arial"/>
        <family val="2"/>
      </rPr>
      <t xml:space="preserve">            (February to November)</t>
    </r>
  </si>
  <si>
    <t>÷ 10 pmts</t>
  </si>
  <si>
    <t>Spreadsheet to work out your fee dates and amount</t>
  </si>
  <si>
    <r>
      <rPr>
        <sz val="18"/>
        <rFont val="Arial"/>
        <family val="2"/>
      </rPr>
      <t xml:space="preserve">  Payment Frequency - </t>
    </r>
    <r>
      <rPr>
        <b/>
        <sz val="18"/>
        <rFont val="Arial"/>
        <family val="2"/>
      </rPr>
      <t xml:space="preserve">Term </t>
    </r>
    <r>
      <rPr>
        <sz val="18"/>
        <rFont val="Arial"/>
        <family val="2"/>
      </rPr>
      <t xml:space="preserve">   </t>
    </r>
    <r>
      <rPr>
        <sz val="16"/>
        <rFont val="Arial"/>
        <family val="2"/>
      </rPr>
      <t xml:space="preserve">             by end of Week 4 of each Term</t>
    </r>
  </si>
  <si>
    <t>÷   4 pmts</t>
  </si>
  <si>
    <t>https://adf.brisbanecatholic.org.au/ready-reckoner/</t>
  </si>
  <si>
    <t xml:space="preserve">per Family - Compulsory  </t>
  </si>
  <si>
    <r>
      <rPr>
        <b/>
        <i/>
        <sz val="22"/>
        <rFont val="Arial"/>
        <family val="2"/>
      </rPr>
      <t xml:space="preserve">Enter relevant data in the </t>
    </r>
    <r>
      <rPr>
        <b/>
        <i/>
        <sz val="22"/>
        <color indexed="8"/>
        <rFont val="Arial"/>
        <family val="2"/>
      </rPr>
      <t>blue</t>
    </r>
    <r>
      <rPr>
        <b/>
        <i/>
        <sz val="22"/>
        <rFont val="Arial"/>
        <family val="2"/>
      </rPr>
      <t xml:space="preserve"> sections ONLY.</t>
    </r>
    <r>
      <rPr>
        <b/>
        <sz val="22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                                                                                                      </t>
    </r>
    <r>
      <rPr>
        <sz val="16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Arial"/>
        <family val="2"/>
      </rPr>
      <t>If using the Direct Direct Debit methods of payment (bank account or credit card) please print &amp;/or scan your payment form and worksheet to the Finance Secretary at pbulfinance@bne.catholic.edu.au for processing.</t>
    </r>
  </si>
  <si>
    <t>÷ 20 pmts</t>
  </si>
  <si>
    <t>Annual Total including Adjustments from previous year</t>
  </si>
  <si>
    <t xml:space="preserve">Term Billing Amount                 </t>
  </si>
  <si>
    <t>Enter $ Amount</t>
  </si>
  <si>
    <t>- Deduct Credit Balance Brought Forward from previous year </t>
  </si>
  <si>
    <t>- Add Debit Balance Brought Forward from previous year (amount still owing)</t>
  </si>
  <si>
    <t>Adjustment from previous year</t>
  </si>
  <si>
    <t>STS PETER &amp; PAUL'S SCHOOL</t>
  </si>
  <si>
    <r>
      <rPr>
        <sz val="18"/>
        <rFont val="Arial"/>
        <family val="2"/>
      </rPr>
      <t xml:space="preserve">  Payment Frequency - </t>
    </r>
    <r>
      <rPr>
        <b/>
        <sz val="18"/>
        <rFont val="Arial"/>
        <family val="2"/>
      </rPr>
      <t>Fortnightly</t>
    </r>
    <r>
      <rPr>
        <sz val="18"/>
        <rFont val="Arial"/>
        <family val="2"/>
      </rPr>
      <t xml:space="preserve"> </t>
    </r>
    <r>
      <rPr>
        <sz val="16"/>
        <rFont val="Arial"/>
        <family val="2"/>
      </rPr>
      <t xml:space="preserve">             (February to November)</t>
    </r>
  </si>
  <si>
    <t>&amp;</t>
  </si>
  <si>
    <t>Excursion/Incursion Levy ($200)</t>
  </si>
  <si>
    <t>TOTAL FOR 2021</t>
  </si>
  <si>
    <r>
      <t xml:space="preserve">         </t>
    </r>
    <r>
      <rPr>
        <b/>
        <sz val="36"/>
        <rFont val="Arial"/>
        <family val="2"/>
      </rPr>
      <t>2021 - FEE CALCULATION WORKSHEET</t>
    </r>
  </si>
  <si>
    <t>Includes 1-1 Laptop Program</t>
  </si>
  <si>
    <t xml:space="preserve"> Resource Levy</t>
  </si>
  <si>
    <t>Co-Curriculum Levy ($250)</t>
  </si>
  <si>
    <t>for Years 4, 5 and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</si>
</sst>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_-[$$-409]* #,##0.00_ ;_-[$$-409]* \-#,##0.00\ ;_-[$$-409]* &quot;-&quot;??_ ;_-@_ "/>
  </numFmts>
  <fonts count="3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sz val="28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b/>
      <i/>
      <sz val="20"/>
      <name val="Arial"/>
      <family val="2"/>
    </font>
    <font>
      <b/>
      <i/>
      <sz val="22"/>
      <name val="Arial"/>
      <family val="2"/>
    </font>
    <font>
      <b/>
      <i/>
      <sz val="22"/>
      <color indexed="8"/>
      <name val="Arial"/>
      <family val="2"/>
    </font>
    <font>
      <b/>
      <sz val="20"/>
      <color theme="1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4"/>
      <color theme="1"/>
      <name val="Arial"/>
      <family val="2"/>
    </font>
    <font>
      <u/>
      <sz val="18"/>
      <color theme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i/>
      <sz val="2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8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15" fillId="2" borderId="0" xfId="0" applyFont="1" applyFill="1"/>
    <xf numFmtId="0" fontId="11" fillId="0" borderId="0" xfId="0" applyFont="1"/>
    <xf numFmtId="4" fontId="1" fillId="0" borderId="0" xfId="0" applyNumberFormat="1" applyFont="1" applyAlignment="1">
      <alignment horizontal="right"/>
    </xf>
    <xf numFmtId="0" fontId="30" fillId="0" borderId="0" xfId="2" applyFont="1"/>
    <xf numFmtId="0" fontId="27" fillId="0" borderId="0" xfId="0" applyFont="1"/>
    <xf numFmtId="1" fontId="17" fillId="5" borderId="7" xfId="0" applyNumberFormat="1" applyFont="1" applyFill="1" applyBorder="1" applyAlignment="1" applyProtection="1">
      <alignment horizontal="left" vertical="top"/>
      <protection locked="0"/>
    </xf>
    <xf numFmtId="1" fontId="17" fillId="5" borderId="8" xfId="0" applyNumberFormat="1" applyFont="1" applyFill="1" applyBorder="1" applyAlignment="1" applyProtection="1">
      <alignment horizontal="left" vertical="top"/>
      <protection locked="0"/>
    </xf>
    <xf numFmtId="164" fontId="26" fillId="5" borderId="9" xfId="0" applyNumberFormat="1" applyFont="1" applyFill="1" applyBorder="1" applyAlignment="1" applyProtection="1">
      <alignment horizontal="left" vertical="top"/>
      <protection locked="0"/>
    </xf>
    <xf numFmtId="0" fontId="15" fillId="0" borderId="0" xfId="0" applyFont="1" applyProtection="1"/>
    <xf numFmtId="0" fontId="23" fillId="2" borderId="2" xfId="0" applyFont="1" applyFill="1" applyBorder="1" applyProtection="1"/>
    <xf numFmtId="0" fontId="18" fillId="2" borderId="0" xfId="0" applyFont="1" applyFill="1" applyProtection="1"/>
    <xf numFmtId="44" fontId="15" fillId="2" borderId="0" xfId="1" applyFont="1" applyFill="1" applyProtection="1"/>
    <xf numFmtId="164" fontId="15" fillId="2" borderId="0" xfId="1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1" xfId="0" applyFont="1" applyFill="1" applyBorder="1" applyAlignment="1" applyProtection="1"/>
    <xf numFmtId="0" fontId="11" fillId="0" borderId="2" xfId="0" applyFont="1" applyFill="1" applyBorder="1" applyProtection="1"/>
    <xf numFmtId="44" fontId="11" fillId="0" borderId="13" xfId="1" applyFont="1" applyFill="1" applyBorder="1" applyProtection="1"/>
    <xf numFmtId="4" fontId="1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0" fontId="24" fillId="0" borderId="12" xfId="0" applyFont="1" applyBorder="1" applyAlignment="1" applyProtection="1">
      <alignment horizontal="center"/>
    </xf>
    <xf numFmtId="0" fontId="8" fillId="0" borderId="19" xfId="0" applyFont="1" applyBorder="1" applyProtection="1"/>
    <xf numFmtId="164" fontId="8" fillId="0" borderId="21" xfId="0" applyNumberFormat="1" applyFont="1" applyBorder="1" applyAlignment="1" applyProtection="1">
      <alignment horizontal="right"/>
    </xf>
    <xf numFmtId="0" fontId="16" fillId="0" borderId="20" xfId="0" applyFont="1" applyBorder="1" applyAlignment="1" applyProtection="1">
      <alignment horizontal="center"/>
    </xf>
    <xf numFmtId="164" fontId="17" fillId="3" borderId="7" xfId="0" applyNumberFormat="1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22" xfId="0" applyFont="1" applyBorder="1" applyProtection="1"/>
    <xf numFmtId="164" fontId="8" fillId="0" borderId="15" xfId="0" applyNumberFormat="1" applyFont="1" applyBorder="1" applyAlignment="1" applyProtection="1">
      <alignment horizontal="right"/>
    </xf>
    <xf numFmtId="0" fontId="6" fillId="0" borderId="10" xfId="0" applyFont="1" applyBorder="1" applyProtection="1"/>
    <xf numFmtId="4" fontId="16" fillId="0" borderId="16" xfId="0" applyNumberFormat="1" applyFont="1" applyBorder="1" applyAlignment="1" applyProtection="1">
      <alignment horizontal="center"/>
    </xf>
    <xf numFmtId="164" fontId="17" fillId="3" borderId="8" xfId="0" applyNumberFormat="1" applyFont="1" applyFill="1" applyBorder="1" applyAlignment="1" applyProtection="1">
      <alignment horizontal="center"/>
    </xf>
    <xf numFmtId="0" fontId="29" fillId="0" borderId="11" xfId="2" applyFont="1" applyBorder="1" applyProtection="1"/>
    <xf numFmtId="0" fontId="8" fillId="0" borderId="23" xfId="0" applyFont="1" applyBorder="1" applyProtection="1"/>
    <xf numFmtId="164" fontId="8" fillId="0" borderId="18" xfId="0" applyNumberFormat="1" applyFont="1" applyBorder="1" applyAlignment="1" applyProtection="1">
      <alignment horizontal="right"/>
    </xf>
    <xf numFmtId="4" fontId="16" fillId="0" borderId="17" xfId="0" applyNumberFormat="1" applyFont="1" applyBorder="1" applyAlignment="1" applyProtection="1">
      <alignment horizontal="center"/>
    </xf>
    <xf numFmtId="164" fontId="17" fillId="3" borderId="9" xfId="0" applyNumberFormat="1" applyFont="1" applyFill="1" applyBorder="1" applyAlignment="1" applyProtection="1">
      <alignment horizontal="center"/>
    </xf>
    <xf numFmtId="0" fontId="13" fillId="0" borderId="11" xfId="0" quotePrefix="1" applyFont="1" applyFill="1" applyBorder="1" applyProtection="1"/>
    <xf numFmtId="0" fontId="16" fillId="0" borderId="29" xfId="0" applyFont="1" applyFill="1" applyBorder="1" applyProtection="1"/>
    <xf numFmtId="0" fontId="16" fillId="0" borderId="27" xfId="0" applyFont="1" applyFill="1" applyBorder="1" applyProtection="1"/>
    <xf numFmtId="0" fontId="13" fillId="0" borderId="10" xfId="0" quotePrefix="1" applyFont="1" applyFill="1" applyBorder="1" applyProtection="1"/>
    <xf numFmtId="0" fontId="16" fillId="0" borderId="0" xfId="0" applyFont="1" applyFill="1" applyBorder="1" applyProtection="1"/>
    <xf numFmtId="0" fontId="16" fillId="0" borderId="26" xfId="0" applyFont="1" applyFill="1" applyBorder="1" applyAlignment="1" applyProtection="1">
      <alignment horizontal="center"/>
    </xf>
    <xf numFmtId="4" fontId="11" fillId="0" borderId="3" xfId="0" applyNumberFormat="1" applyFont="1" applyBorder="1" applyAlignment="1" applyProtection="1">
      <alignment horizontal="center" vertical="center" wrapText="1"/>
    </xf>
    <xf numFmtId="4" fontId="11" fillId="0" borderId="6" xfId="0" applyNumberFormat="1" applyFont="1" applyBorder="1" applyAlignment="1" applyProtection="1">
      <alignment horizontal="center" vertical="center" wrapText="1"/>
    </xf>
    <xf numFmtId="164" fontId="11" fillId="0" borderId="3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/>
    </xf>
    <xf numFmtId="164" fontId="17" fillId="2" borderId="0" xfId="0" applyNumberFormat="1" applyFont="1" applyFill="1" applyAlignment="1" applyProtection="1">
      <alignment horizontal="center"/>
    </xf>
    <xf numFmtId="0" fontId="11" fillId="0" borderId="3" xfId="0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wrapText="1"/>
    </xf>
    <xf numFmtId="4" fontId="17" fillId="0" borderId="4" xfId="0" applyNumberFormat="1" applyFont="1" applyBorder="1" applyAlignment="1" applyProtection="1">
      <alignment horizontal="left" wrapText="1"/>
    </xf>
    <xf numFmtId="164" fontId="17" fillId="0" borderId="4" xfId="0" applyNumberFormat="1" applyFont="1" applyBorder="1" applyAlignment="1" applyProtection="1">
      <alignment horizontal="center" wrapText="1"/>
    </xf>
    <xf numFmtId="0" fontId="17" fillId="0" borderId="12" xfId="0" applyFont="1" applyBorder="1" applyAlignment="1" applyProtection="1">
      <alignment horizontal="center" wrapText="1"/>
    </xf>
    <xf numFmtId="164" fontId="17" fillId="0" borderId="4" xfId="0" applyNumberFormat="1" applyFont="1" applyBorder="1" applyAlignment="1" applyProtection="1">
      <alignment horizontal="center"/>
    </xf>
    <xf numFmtId="164" fontId="17" fillId="0" borderId="0" xfId="0" applyNumberFormat="1" applyFont="1" applyAlignment="1" applyProtection="1">
      <alignment horizontal="center"/>
    </xf>
    <xf numFmtId="0" fontId="18" fillId="0" borderId="4" xfId="0" applyFont="1" applyBorder="1" applyAlignment="1" applyProtection="1">
      <alignment horizontal="center"/>
    </xf>
    <xf numFmtId="0" fontId="24" fillId="0" borderId="5" xfId="0" applyFont="1" applyBorder="1" applyAlignment="1" applyProtection="1">
      <alignment horizontal="center"/>
    </xf>
    <xf numFmtId="0" fontId="18" fillId="0" borderId="5" xfId="0" applyFont="1" applyBorder="1" applyProtection="1"/>
    <xf numFmtId="164" fontId="18" fillId="0" borderId="5" xfId="0" applyNumberFormat="1" applyFont="1" applyBorder="1" applyAlignment="1" applyProtection="1">
      <alignment horizontal="center"/>
    </xf>
    <xf numFmtId="0" fontId="18" fillId="0" borderId="10" xfId="0" applyFont="1" applyBorder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0" fontId="24" fillId="0" borderId="6" xfId="0" applyFont="1" applyBorder="1" applyAlignment="1" applyProtection="1">
      <alignment horizontal="center"/>
    </xf>
    <xf numFmtId="0" fontId="18" fillId="0" borderId="6" xfId="0" applyFont="1" applyBorder="1" applyProtection="1"/>
    <xf numFmtId="164" fontId="18" fillId="0" borderId="6" xfId="0" applyNumberFormat="1" applyFont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20" fillId="0" borderId="4" xfId="0" applyFont="1" applyBorder="1" applyProtection="1"/>
    <xf numFmtId="164" fontId="16" fillId="0" borderId="4" xfId="0" applyNumberFormat="1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center"/>
    </xf>
    <xf numFmtId="164" fontId="16" fillId="0" borderId="0" xfId="0" applyNumberFormat="1" applyFont="1" applyAlignment="1" applyProtection="1">
      <alignment horizontal="center"/>
    </xf>
    <xf numFmtId="0" fontId="16" fillId="0" borderId="4" xfId="0" applyFont="1" applyBorder="1" applyAlignment="1" applyProtection="1">
      <alignment horizontal="center"/>
    </xf>
    <xf numFmtId="0" fontId="24" fillId="0" borderId="5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34" fillId="0" borderId="5" xfId="0" applyFont="1" applyBorder="1" applyAlignment="1" applyProtection="1">
      <alignment horizontal="center"/>
    </xf>
    <xf numFmtId="0" fontId="35" fillId="0" borderId="5" xfId="0" applyFont="1" applyBorder="1" applyProtection="1"/>
    <xf numFmtId="164" fontId="27" fillId="0" borderId="5" xfId="0" applyNumberFormat="1" applyFont="1" applyBorder="1" applyAlignment="1" applyProtection="1">
      <alignment horizontal="center"/>
    </xf>
    <xf numFmtId="0" fontId="27" fillId="0" borderId="10" xfId="0" applyFont="1" applyBorder="1" applyAlignment="1" applyProtection="1">
      <alignment horizontal="center"/>
    </xf>
    <xf numFmtId="164" fontId="27" fillId="0" borderId="0" xfId="0" applyNumberFormat="1" applyFont="1" applyAlignment="1" applyProtection="1">
      <alignment horizontal="center"/>
    </xf>
    <xf numFmtId="0" fontId="27" fillId="0" borderId="5" xfId="0" applyFont="1" applyBorder="1" applyAlignment="1" applyProtection="1">
      <alignment horizontal="center"/>
    </xf>
    <xf numFmtId="4" fontId="17" fillId="0" borderId="5" xfId="0" applyNumberFormat="1" applyFont="1" applyBorder="1" applyAlignment="1" applyProtection="1">
      <alignment horizontal="center" vertical="center"/>
    </xf>
    <xf numFmtId="4" fontId="17" fillId="0" borderId="6" xfId="0" applyNumberFormat="1" applyFont="1" applyBorder="1" applyAlignment="1" applyProtection="1">
      <alignment horizontal="center"/>
    </xf>
    <xf numFmtId="0" fontId="18" fillId="0" borderId="11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center"/>
    </xf>
    <xf numFmtId="0" fontId="27" fillId="0" borderId="4" xfId="0" applyFont="1" applyBorder="1" applyAlignment="1" applyProtection="1">
      <alignment horizontal="center" wrapText="1"/>
    </xf>
    <xf numFmtId="0" fontId="18" fillId="0" borderId="5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4" fontId="18" fillId="0" borderId="5" xfId="0" applyNumberFormat="1" applyFont="1" applyBorder="1" applyAlignment="1" applyProtection="1">
      <alignment horizontal="center"/>
    </xf>
    <xf numFmtId="4" fontId="18" fillId="0" borderId="5" xfId="0" applyNumberFormat="1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center"/>
    </xf>
    <xf numFmtId="0" fontId="36" fillId="0" borderId="11" xfId="0" applyFont="1" applyBorder="1" applyAlignment="1" applyProtection="1">
      <alignment horizontal="center"/>
    </xf>
    <xf numFmtId="4" fontId="18" fillId="0" borderId="11" xfId="0" applyNumberFormat="1" applyFont="1" applyBorder="1" applyAlignment="1" applyProtection="1">
      <alignment horizontal="center"/>
    </xf>
    <xf numFmtId="0" fontId="8" fillId="0" borderId="11" xfId="0" applyFont="1" applyBorder="1" applyProtection="1"/>
    <xf numFmtId="0" fontId="8" fillId="0" borderId="6" xfId="0" applyFont="1" applyBorder="1" applyProtection="1"/>
    <xf numFmtId="0" fontId="12" fillId="0" borderId="3" xfId="0" applyFont="1" applyBorder="1" applyAlignment="1" applyProtection="1">
      <alignment horizontal="center"/>
    </xf>
    <xf numFmtId="164" fontId="31" fillId="2" borderId="3" xfId="0" applyNumberFormat="1" applyFont="1" applyFill="1" applyBorder="1" applyAlignment="1" applyProtection="1">
      <alignment horizontal="center"/>
    </xf>
    <xf numFmtId="164" fontId="14" fillId="2" borderId="0" xfId="0" applyNumberFormat="1" applyFont="1" applyFill="1" applyAlignment="1" applyProtection="1">
      <alignment horizontal="center"/>
    </xf>
    <xf numFmtId="164" fontId="14" fillId="2" borderId="3" xfId="0" applyNumberFormat="1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left"/>
    </xf>
    <xf numFmtId="0" fontId="21" fillId="2" borderId="0" xfId="0" applyFont="1" applyFill="1" applyAlignment="1" applyProtection="1">
      <alignment horizontal="left"/>
    </xf>
    <xf numFmtId="0" fontId="7" fillId="2" borderId="12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horizontal="left"/>
    </xf>
    <xf numFmtId="0" fontId="15" fillId="2" borderId="25" xfId="0" applyFont="1" applyFill="1" applyBorder="1" applyAlignment="1" applyProtection="1">
      <alignment horizontal="left"/>
    </xf>
    <xf numFmtId="0" fontId="16" fillId="0" borderId="0" xfId="0" applyFont="1" applyAlignment="1" applyProtection="1">
      <alignment horizontal="center"/>
    </xf>
    <xf numFmtId="0" fontId="26" fillId="0" borderId="9" xfId="0" applyFont="1" applyBorder="1" applyAlignment="1" applyProtection="1">
      <alignment horizontal="center" vertical="top"/>
    </xf>
    <xf numFmtId="0" fontId="1" fillId="0" borderId="11" xfId="0" applyFont="1" applyBorder="1" applyProtection="1"/>
    <xf numFmtId="0" fontId="17" fillId="0" borderId="8" xfId="0" applyFont="1" applyBorder="1" applyAlignment="1" applyProtection="1">
      <alignment horizontal="center"/>
    </xf>
    <xf numFmtId="1" fontId="5" fillId="2" borderId="24" xfId="0" applyNumberFormat="1" applyFont="1" applyFill="1" applyBorder="1" applyAlignment="1" applyProtection="1">
      <alignment horizontal="center" vertical="top"/>
    </xf>
    <xf numFmtId="1" fontId="5" fillId="2" borderId="10" xfId="0" applyNumberFormat="1" applyFont="1" applyFill="1" applyBorder="1" applyAlignment="1" applyProtection="1">
      <alignment horizontal="center" vertical="top"/>
    </xf>
    <xf numFmtId="0" fontId="17" fillId="0" borderId="14" xfId="0" applyFont="1" applyBorder="1" applyAlignment="1" applyProtection="1">
      <alignment horizontal="center"/>
    </xf>
    <xf numFmtId="0" fontId="1" fillId="0" borderId="0" xfId="0" applyFont="1" applyProtection="1"/>
    <xf numFmtId="4" fontId="11" fillId="0" borderId="0" xfId="0" applyNumberFormat="1" applyFont="1" applyAlignment="1" applyProtection="1">
      <alignment horizontal="center"/>
    </xf>
    <xf numFmtId="4" fontId="14" fillId="0" borderId="0" xfId="0" applyNumberFormat="1" applyFont="1" applyAlignment="1" applyProtection="1">
      <alignment horizontal="center"/>
    </xf>
    <xf numFmtId="4" fontId="5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center" vertical="center"/>
    </xf>
    <xf numFmtId="1" fontId="11" fillId="2" borderId="3" xfId="0" applyNumberFormat="1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/>
    </xf>
    <xf numFmtId="0" fontId="15" fillId="5" borderId="8" xfId="0" applyFont="1" applyFill="1" applyBorder="1" applyAlignment="1" applyProtection="1">
      <alignment horizontal="center"/>
      <protection locked="0"/>
    </xf>
    <xf numFmtId="164" fontId="14" fillId="0" borderId="3" xfId="1" applyNumberFormat="1" applyFont="1" applyFill="1" applyBorder="1" applyAlignment="1" applyProtection="1">
      <alignment horizontal="center"/>
    </xf>
    <xf numFmtId="164" fontId="4" fillId="2" borderId="30" xfId="0" applyNumberFormat="1" applyFont="1" applyFill="1" applyBorder="1" applyAlignment="1" applyProtection="1">
      <alignment horizontal="center" wrapText="1"/>
    </xf>
    <xf numFmtId="165" fontId="33" fillId="4" borderId="31" xfId="1" applyNumberFormat="1" applyFont="1" applyFill="1" applyBorder="1" applyProtection="1">
      <protection locked="0"/>
    </xf>
    <xf numFmtId="165" fontId="33" fillId="4" borderId="32" xfId="1" applyNumberFormat="1" applyFont="1" applyFill="1" applyBorder="1" applyProtection="1">
      <protection locked="0"/>
    </xf>
    <xf numFmtId="164" fontId="18" fillId="2" borderId="5" xfId="0" applyNumberFormat="1" applyFont="1" applyFill="1" applyBorder="1" applyAlignment="1" applyProtection="1">
      <alignment horizontal="center"/>
    </xf>
    <xf numFmtId="164" fontId="18" fillId="2" borderId="6" xfId="0" applyNumberFormat="1" applyFont="1" applyFill="1" applyBorder="1" applyAlignment="1" applyProtection="1">
      <alignment horizontal="center"/>
    </xf>
    <xf numFmtId="164" fontId="27" fillId="2" borderId="5" xfId="0" applyNumberFormat="1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24" fillId="0" borderId="5" xfId="0" applyFont="1" applyBorder="1" applyAlignment="1" applyProtection="1">
      <alignment horizontal="center" wrapText="1"/>
    </xf>
    <xf numFmtId="4" fontId="14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left" vertical="center" wrapText="1"/>
    </xf>
    <xf numFmtId="0" fontId="31" fillId="2" borderId="1" xfId="0" applyFont="1" applyFill="1" applyBorder="1" applyAlignment="1" applyProtection="1">
      <alignment horizontal="center"/>
    </xf>
    <xf numFmtId="0" fontId="32" fillId="2" borderId="2" xfId="0" applyFont="1" applyFill="1" applyBorder="1" applyAlignment="1" applyProtection="1">
      <alignment horizontal="center"/>
    </xf>
    <xf numFmtId="0" fontId="32" fillId="2" borderId="18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654845</xdr:colOff>
      <xdr:row>0</xdr:row>
      <xdr:rowOff>202406</xdr:rowOff>
    </xdr:from>
    <xdr:ext cx="2964656" cy="19407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4845" y="202406"/>
          <a:ext cx="2964656" cy="1940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AU" sz="1100"/>
        </a:p>
      </xdr:txBody>
    </xdr:sp>
    <xdr:clientData/>
  </xdr:oneCellAnchor>
  <xdr:twoCellAnchor editAs="oneCell">
    <xdr:from>
      <xdr:col>0</xdr:col>
      <xdr:colOff>1207100</xdr:colOff>
      <xdr:row>0</xdr:row>
      <xdr:rowOff>190501</xdr:rowOff>
    </xdr:from>
    <xdr:to>
      <xdr:col>0</xdr:col>
      <xdr:colOff>2964655</xdr:colOff>
      <xdr:row>3</xdr:row>
      <xdr:rowOff>707319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7100" y="190501"/>
          <a:ext cx="1757555" cy="2247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risbanecatholic.us11.list-manage.com/track/click?u=bfaf02b25f02379a0f135c94d&amp;id=9590fec624&amp;e=071004066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FFFF"/>
    <pageSetUpPr fitToPage="1"/>
  </sheetPr>
  <dimension ref="A1:AC63"/>
  <sheetViews>
    <sheetView tabSelected="1" zoomScale="58" zoomScaleNormal="58" workbookViewId="0">
      <selection activeCell="D7" sqref="D7"/>
    </sheetView>
  </sheetViews>
  <sheetFormatPr defaultColWidth="11.42578125" defaultRowHeight="12.75" x14ac:dyDescent="0.2"/>
  <cols>
    <col min="1" max="1" width="68.85546875" style="1" customWidth="1"/>
    <col min="2" max="2" width="105.42578125" style="4" customWidth="1"/>
    <col min="3" max="3" width="28.5703125" style="5" customWidth="1"/>
    <col min="4" max="4" width="27.7109375" style="2" customWidth="1"/>
    <col min="5" max="5" width="28" style="2" customWidth="1"/>
    <col min="6" max="6" width="4" style="2" customWidth="1"/>
    <col min="7" max="7" width="33.5703125" style="2" customWidth="1"/>
    <col min="8" max="16384" width="11.42578125" style="1"/>
  </cols>
  <sheetData>
    <row r="1" spans="1:8" ht="45" customHeight="1" x14ac:dyDescent="0.5">
      <c r="A1" s="123"/>
      <c r="B1" s="144" t="s">
        <v>44</v>
      </c>
      <c r="C1" s="144"/>
      <c r="D1" s="144"/>
      <c r="E1" s="144"/>
      <c r="F1" s="124"/>
      <c r="G1" s="26"/>
      <c r="H1" s="6"/>
    </row>
    <row r="2" spans="1:8" ht="45" customHeight="1" x14ac:dyDescent="0.6">
      <c r="A2" s="123"/>
      <c r="B2" s="144" t="s">
        <v>49</v>
      </c>
      <c r="C2" s="144"/>
      <c r="D2" s="144"/>
      <c r="E2" s="144"/>
      <c r="F2" s="125"/>
      <c r="G2" s="26"/>
      <c r="H2" s="6"/>
    </row>
    <row r="3" spans="1:8" ht="45.75" customHeight="1" x14ac:dyDescent="0.35">
      <c r="A3" s="123"/>
      <c r="B3" s="126"/>
      <c r="C3" s="126"/>
      <c r="D3" s="126"/>
      <c r="E3" s="126"/>
      <c r="F3" s="126"/>
      <c r="G3" s="26"/>
      <c r="H3" s="6"/>
    </row>
    <row r="4" spans="1:8" ht="100.15" customHeight="1" thickBot="1" x14ac:dyDescent="0.25">
      <c r="A4" s="123"/>
      <c r="B4" s="145" t="s">
        <v>36</v>
      </c>
      <c r="C4" s="149"/>
      <c r="D4" s="149"/>
      <c r="E4" s="149"/>
      <c r="F4" s="127"/>
      <c r="G4" s="26"/>
      <c r="H4" s="6"/>
    </row>
    <row r="5" spans="1:8" ht="15" hidden="1" customHeight="1" thickBot="1" x14ac:dyDescent="0.25">
      <c r="A5" s="123"/>
      <c r="B5" s="145" t="s">
        <v>0</v>
      </c>
      <c r="C5" s="145"/>
      <c r="D5" s="145"/>
      <c r="E5" s="145"/>
      <c r="F5" s="128"/>
      <c r="G5" s="26"/>
      <c r="H5" s="6"/>
    </row>
    <row r="6" spans="1:8" s="12" customFormat="1" ht="64.5" customHeight="1" thickBot="1" x14ac:dyDescent="0.45">
      <c r="A6" s="129" t="s">
        <v>1</v>
      </c>
      <c r="B6" s="130" t="s">
        <v>2</v>
      </c>
      <c r="C6" s="131" t="s">
        <v>3</v>
      </c>
      <c r="D6" s="132" t="s">
        <v>4</v>
      </c>
      <c r="E6" s="133"/>
      <c r="F6" s="133"/>
      <c r="G6" s="133"/>
    </row>
    <row r="7" spans="1:8" s="11" customFormat="1" ht="27.75" customHeight="1" x14ac:dyDescent="0.4">
      <c r="A7" s="121"/>
      <c r="B7" s="18"/>
      <c r="C7" s="122">
        <v>1</v>
      </c>
      <c r="D7" s="134"/>
      <c r="E7" s="116"/>
      <c r="F7" s="116"/>
      <c r="G7" s="116"/>
    </row>
    <row r="8" spans="1:8" s="11" customFormat="1" ht="27.75" customHeight="1" x14ac:dyDescent="0.4">
      <c r="A8" s="121"/>
      <c r="B8" s="19"/>
      <c r="C8" s="119">
        <v>2</v>
      </c>
      <c r="D8" s="134"/>
      <c r="E8" s="116"/>
      <c r="F8" s="116"/>
      <c r="G8" s="116"/>
    </row>
    <row r="9" spans="1:8" s="11" customFormat="1" ht="27.75" customHeight="1" x14ac:dyDescent="0.4">
      <c r="A9" s="121"/>
      <c r="B9" s="19"/>
      <c r="C9" s="119">
        <v>3</v>
      </c>
      <c r="D9" s="134"/>
      <c r="E9" s="116"/>
      <c r="F9" s="116"/>
      <c r="G9" s="116"/>
    </row>
    <row r="10" spans="1:8" s="11" customFormat="1" ht="27.75" customHeight="1" x14ac:dyDescent="0.4">
      <c r="A10" s="120"/>
      <c r="B10" s="19"/>
      <c r="C10" s="119">
        <v>4</v>
      </c>
      <c r="D10" s="134"/>
      <c r="E10" s="116"/>
      <c r="F10" s="116"/>
      <c r="G10" s="116"/>
    </row>
    <row r="11" spans="1:8" s="11" customFormat="1" ht="27.75" customHeight="1" thickBot="1" x14ac:dyDescent="0.4">
      <c r="A11" s="118"/>
      <c r="B11" s="20"/>
      <c r="C11" s="117">
        <v>5</v>
      </c>
      <c r="D11" s="134"/>
      <c r="E11" s="116"/>
      <c r="F11" s="116"/>
      <c r="G11" s="116"/>
    </row>
    <row r="12" spans="1:8" s="9" customFormat="1" ht="80.25" customHeight="1" thickBot="1" x14ac:dyDescent="0.45">
      <c r="A12" s="55" t="s">
        <v>6</v>
      </c>
      <c r="B12" s="56" t="s">
        <v>7</v>
      </c>
      <c r="C12" s="57" t="s">
        <v>8</v>
      </c>
      <c r="D12" s="58" t="s">
        <v>9</v>
      </c>
      <c r="E12" s="59" t="s">
        <v>10</v>
      </c>
      <c r="F12" s="60"/>
      <c r="G12" s="61" t="s">
        <v>39</v>
      </c>
      <c r="H12" s="11"/>
    </row>
    <row r="13" spans="1:8" ht="26.25" x14ac:dyDescent="0.4">
      <c r="A13" s="62"/>
      <c r="B13" s="63"/>
      <c r="C13" s="64"/>
      <c r="D13" s="65"/>
      <c r="E13" s="66"/>
      <c r="F13" s="67"/>
      <c r="G13" s="68"/>
      <c r="H13" s="6"/>
    </row>
    <row r="14" spans="1:8" ht="27.75" x14ac:dyDescent="0.4">
      <c r="A14" s="69" t="s">
        <v>11</v>
      </c>
      <c r="B14" s="70" t="s">
        <v>12</v>
      </c>
      <c r="C14" s="139">
        <v>1656</v>
      </c>
      <c r="D14" s="72">
        <f>IFERROR(IF(COUNTA($D$7:$D$11)=1,"1",),)</f>
        <v>0</v>
      </c>
      <c r="E14" s="71">
        <f>C14*D14</f>
        <v>0</v>
      </c>
      <c r="F14" s="73"/>
      <c r="G14" s="71">
        <f>E14/4</f>
        <v>0</v>
      </c>
      <c r="H14" s="6"/>
    </row>
    <row r="15" spans="1:8" ht="27.75" x14ac:dyDescent="0.4">
      <c r="A15" s="69"/>
      <c r="B15" s="70" t="s">
        <v>13</v>
      </c>
      <c r="C15" s="139">
        <v>2898</v>
      </c>
      <c r="D15" s="72">
        <f>IFERROR(IF(COUNTA($D$7:$D$11)=2,"1",),)</f>
        <v>0</v>
      </c>
      <c r="E15" s="71">
        <f>C15*D15</f>
        <v>0</v>
      </c>
      <c r="F15" s="73"/>
      <c r="G15" s="71">
        <f t="shared" ref="G15:G17" si="0">E15/4</f>
        <v>0</v>
      </c>
      <c r="H15" s="6"/>
    </row>
    <row r="16" spans="1:8" ht="27.75" x14ac:dyDescent="0.4">
      <c r="A16" s="69"/>
      <c r="B16" s="70" t="s">
        <v>14</v>
      </c>
      <c r="C16" s="139">
        <v>3705</v>
      </c>
      <c r="D16" s="72">
        <f>IFERROR(IF(COUNTA($D$7:$D$11)=3,"1",),)</f>
        <v>0</v>
      </c>
      <c r="E16" s="71">
        <f>SUM(C16*D16)</f>
        <v>0</v>
      </c>
      <c r="F16" s="73"/>
      <c r="G16" s="71">
        <f t="shared" si="0"/>
        <v>0</v>
      </c>
    </row>
    <row r="17" spans="1:7" ht="28.5" thickBot="1" x14ac:dyDescent="0.45">
      <c r="A17" s="74"/>
      <c r="B17" s="75" t="s">
        <v>15</v>
      </c>
      <c r="C17" s="140">
        <v>4037</v>
      </c>
      <c r="D17" s="72">
        <f>IFERROR(IF(COUNTA($D$7:$D$11)&gt;=4,"1",),)</f>
        <v>0</v>
      </c>
      <c r="E17" s="76">
        <f>SUM(C17*D17)</f>
        <v>0</v>
      </c>
      <c r="F17" s="73"/>
      <c r="G17" s="76">
        <f t="shared" si="0"/>
        <v>0</v>
      </c>
    </row>
    <row r="18" spans="1:7" ht="30" x14ac:dyDescent="0.4">
      <c r="A18" s="77"/>
      <c r="B18" s="78"/>
      <c r="C18" s="79"/>
      <c r="D18" s="80"/>
      <c r="E18" s="79"/>
      <c r="F18" s="81"/>
      <c r="G18" s="82"/>
    </row>
    <row r="19" spans="1:7" s="3" customFormat="1" ht="27.75" x14ac:dyDescent="0.35">
      <c r="A19" s="83" t="s">
        <v>16</v>
      </c>
      <c r="B19" s="84" t="s">
        <v>35</v>
      </c>
      <c r="C19" s="139">
        <v>620</v>
      </c>
      <c r="D19" s="72">
        <v>1</v>
      </c>
      <c r="E19" s="71">
        <f>SUM(C19*D19)</f>
        <v>620</v>
      </c>
      <c r="F19" s="73"/>
      <c r="G19" s="71">
        <f>E19/4</f>
        <v>155</v>
      </c>
    </row>
    <row r="20" spans="1:7" s="17" customFormat="1" ht="15.75" x14ac:dyDescent="0.25">
      <c r="A20" s="85"/>
      <c r="B20" s="86"/>
      <c r="C20" s="141"/>
      <c r="D20" s="88"/>
      <c r="E20" s="87"/>
      <c r="F20" s="89"/>
      <c r="G20" s="90"/>
    </row>
    <row r="21" spans="1:7" s="3" customFormat="1" ht="27.75" x14ac:dyDescent="0.35">
      <c r="A21" s="83" t="s">
        <v>17</v>
      </c>
      <c r="B21" s="91" t="s">
        <v>35</v>
      </c>
      <c r="C21" s="139">
        <v>200</v>
      </c>
      <c r="D21" s="72">
        <v>1</v>
      </c>
      <c r="E21" s="71">
        <f>SUM(C21*D21)</f>
        <v>200</v>
      </c>
      <c r="F21" s="73"/>
      <c r="G21" s="71">
        <f>E21/4</f>
        <v>50</v>
      </c>
    </row>
    <row r="22" spans="1:7" s="3" customFormat="1" ht="28.5" thickBot="1" x14ac:dyDescent="0.45">
      <c r="A22" s="74"/>
      <c r="B22" s="92"/>
      <c r="C22" s="76"/>
      <c r="D22" s="93"/>
      <c r="E22" s="76"/>
      <c r="F22" s="73"/>
      <c r="G22" s="76"/>
    </row>
    <row r="23" spans="1:7" s="11" customFormat="1" ht="23.25" x14ac:dyDescent="0.35">
      <c r="A23" s="94"/>
      <c r="B23" s="95"/>
      <c r="C23" s="79"/>
      <c r="D23" s="96"/>
      <c r="E23" s="79"/>
      <c r="F23" s="81"/>
      <c r="G23" s="79"/>
    </row>
    <row r="24" spans="1:7" s="9" customFormat="1" ht="27.75" x14ac:dyDescent="0.4">
      <c r="A24" s="69" t="s">
        <v>51</v>
      </c>
      <c r="B24" s="97" t="s">
        <v>5</v>
      </c>
      <c r="C24" s="139">
        <v>350</v>
      </c>
      <c r="D24" s="72">
        <f>COUNTIF($D$7:$D$11,B24)</f>
        <v>0</v>
      </c>
      <c r="E24" s="71">
        <f>SUM(C24*D24)</f>
        <v>0</v>
      </c>
      <c r="F24" s="73"/>
      <c r="G24" s="71">
        <f>E24/4</f>
        <v>0</v>
      </c>
    </row>
    <row r="25" spans="1:7" s="9" customFormat="1" ht="25.5" x14ac:dyDescent="0.35">
      <c r="A25" s="142"/>
      <c r="B25" s="97" t="s">
        <v>18</v>
      </c>
      <c r="C25" s="139">
        <v>350</v>
      </c>
      <c r="D25" s="72">
        <f t="shared" ref="D25:D30" si="1">COUNTIF($D$7:$D$11,B25)</f>
        <v>0</v>
      </c>
      <c r="E25" s="71">
        <f>SUM(C25*D25)</f>
        <v>0</v>
      </c>
      <c r="F25" s="73"/>
      <c r="G25" s="71">
        <f t="shared" ref="G25:G30" si="2">E25/4</f>
        <v>0</v>
      </c>
    </row>
    <row r="26" spans="1:7" s="9" customFormat="1" ht="27" x14ac:dyDescent="0.35">
      <c r="A26" s="98"/>
      <c r="B26" s="99" t="s">
        <v>19</v>
      </c>
      <c r="C26" s="139">
        <v>350</v>
      </c>
      <c r="D26" s="72">
        <f t="shared" si="1"/>
        <v>0</v>
      </c>
      <c r="E26" s="71">
        <f t="shared" ref="E26:E30" si="3">SUM(C26*D26)</f>
        <v>0</v>
      </c>
      <c r="F26" s="73"/>
      <c r="G26" s="71">
        <f t="shared" si="2"/>
        <v>0</v>
      </c>
    </row>
    <row r="27" spans="1:7" s="9" customFormat="1" ht="27" x14ac:dyDescent="0.35">
      <c r="A27" s="98"/>
      <c r="B27" s="99" t="s">
        <v>20</v>
      </c>
      <c r="C27" s="139">
        <v>350</v>
      </c>
      <c r="D27" s="72">
        <f t="shared" si="1"/>
        <v>0</v>
      </c>
      <c r="E27" s="71">
        <f t="shared" si="3"/>
        <v>0</v>
      </c>
      <c r="F27" s="73"/>
      <c r="G27" s="71">
        <f t="shared" si="2"/>
        <v>0</v>
      </c>
    </row>
    <row r="28" spans="1:7" s="9" customFormat="1" ht="27" x14ac:dyDescent="0.35">
      <c r="A28" s="98"/>
      <c r="B28" s="99" t="s">
        <v>21</v>
      </c>
      <c r="C28" s="139">
        <v>350</v>
      </c>
      <c r="D28" s="72">
        <f t="shared" si="1"/>
        <v>0</v>
      </c>
      <c r="E28" s="71">
        <f t="shared" si="3"/>
        <v>0</v>
      </c>
      <c r="F28" s="73"/>
      <c r="G28" s="71">
        <f t="shared" si="2"/>
        <v>0</v>
      </c>
    </row>
    <row r="29" spans="1:7" s="9" customFormat="1" ht="27" x14ac:dyDescent="0.35">
      <c r="A29" s="98"/>
      <c r="B29" s="99" t="s">
        <v>22</v>
      </c>
      <c r="C29" s="139">
        <v>350</v>
      </c>
      <c r="D29" s="72">
        <f t="shared" si="1"/>
        <v>0</v>
      </c>
      <c r="E29" s="71">
        <f t="shared" si="3"/>
        <v>0</v>
      </c>
      <c r="F29" s="73"/>
      <c r="G29" s="71">
        <f t="shared" si="2"/>
        <v>0</v>
      </c>
    </row>
    <row r="30" spans="1:7" s="9" customFormat="1" ht="27" x14ac:dyDescent="0.35">
      <c r="A30" s="98"/>
      <c r="B30" s="99" t="s">
        <v>23</v>
      </c>
      <c r="C30" s="139">
        <v>350</v>
      </c>
      <c r="D30" s="72">
        <f t="shared" si="1"/>
        <v>0</v>
      </c>
      <c r="E30" s="71">
        <f t="shared" si="3"/>
        <v>0</v>
      </c>
      <c r="F30" s="73"/>
      <c r="G30" s="71">
        <f t="shared" si="2"/>
        <v>0</v>
      </c>
    </row>
    <row r="31" spans="1:7" s="9" customFormat="1" ht="27" x14ac:dyDescent="0.35">
      <c r="A31" s="98"/>
      <c r="B31" s="100"/>
      <c r="C31" s="139"/>
      <c r="D31" s="72"/>
      <c r="E31" s="71"/>
      <c r="F31" s="73"/>
      <c r="G31" s="97"/>
    </row>
    <row r="32" spans="1:7" s="9" customFormat="1" ht="27.75" x14ac:dyDescent="0.4">
      <c r="A32" s="143" t="s">
        <v>52</v>
      </c>
      <c r="B32" s="99" t="s">
        <v>5</v>
      </c>
      <c r="C32" s="139">
        <v>450</v>
      </c>
      <c r="D32" s="72">
        <f>COUNTIF($D$7:$D$11,B32)</f>
        <v>0</v>
      </c>
      <c r="E32" s="71">
        <f t="shared" ref="E32:E38" si="4">SUM(C32*D32)</f>
        <v>0</v>
      </c>
      <c r="F32" s="73"/>
      <c r="G32" s="71">
        <f>E32/4</f>
        <v>0</v>
      </c>
    </row>
    <row r="33" spans="1:29" s="9" customFormat="1" ht="25.5" x14ac:dyDescent="0.35">
      <c r="A33" s="101" t="s">
        <v>46</v>
      </c>
      <c r="B33" s="99" t="s">
        <v>18</v>
      </c>
      <c r="C33" s="139">
        <v>450</v>
      </c>
      <c r="D33" s="72">
        <f t="shared" ref="D33:D38" si="5">COUNTIF($D$7:$D$11,B33)</f>
        <v>0</v>
      </c>
      <c r="E33" s="71">
        <f t="shared" si="4"/>
        <v>0</v>
      </c>
      <c r="F33" s="73"/>
      <c r="G33" s="71">
        <f t="shared" ref="G33:G38" si="6">E33/4</f>
        <v>0</v>
      </c>
    </row>
    <row r="34" spans="1:29" s="9" customFormat="1" ht="27.75" x14ac:dyDescent="0.4">
      <c r="A34" s="69" t="s">
        <v>47</v>
      </c>
      <c r="B34" s="99" t="s">
        <v>19</v>
      </c>
      <c r="C34" s="139">
        <v>450</v>
      </c>
      <c r="D34" s="72">
        <f t="shared" si="5"/>
        <v>0</v>
      </c>
      <c r="E34" s="71">
        <f t="shared" si="4"/>
        <v>0</v>
      </c>
      <c r="F34" s="73"/>
      <c r="G34" s="71">
        <f t="shared" si="6"/>
        <v>0</v>
      </c>
    </row>
    <row r="35" spans="1:29" s="9" customFormat="1" ht="27.75" x14ac:dyDescent="0.4">
      <c r="A35" s="69"/>
      <c r="B35" s="99" t="s">
        <v>20</v>
      </c>
      <c r="C35" s="139">
        <v>450</v>
      </c>
      <c r="D35" s="72">
        <f t="shared" si="5"/>
        <v>0</v>
      </c>
      <c r="E35" s="71">
        <f t="shared" si="4"/>
        <v>0</v>
      </c>
      <c r="F35" s="73"/>
      <c r="G35" s="71">
        <f t="shared" si="6"/>
        <v>0</v>
      </c>
    </row>
    <row r="36" spans="1:29" s="9" customFormat="1" ht="27.75" x14ac:dyDescent="0.4">
      <c r="A36" s="69"/>
      <c r="B36" s="99" t="s">
        <v>21</v>
      </c>
      <c r="C36" s="139">
        <v>450</v>
      </c>
      <c r="D36" s="72">
        <f t="shared" si="5"/>
        <v>0</v>
      </c>
      <c r="E36" s="71">
        <f t="shared" si="4"/>
        <v>0</v>
      </c>
      <c r="F36" s="73"/>
      <c r="G36" s="71">
        <f t="shared" si="6"/>
        <v>0</v>
      </c>
    </row>
    <row r="37" spans="1:29" s="9" customFormat="1" ht="27.75" x14ac:dyDescent="0.4">
      <c r="A37" s="69"/>
      <c r="B37" s="99" t="s">
        <v>22</v>
      </c>
      <c r="C37" s="139">
        <v>450</v>
      </c>
      <c r="D37" s="72">
        <f t="shared" si="5"/>
        <v>0</v>
      </c>
      <c r="E37" s="71">
        <f t="shared" si="4"/>
        <v>0</v>
      </c>
      <c r="F37" s="73"/>
      <c r="G37" s="71">
        <f t="shared" si="6"/>
        <v>0</v>
      </c>
    </row>
    <row r="38" spans="1:29" s="9" customFormat="1" ht="27.75" x14ac:dyDescent="0.4">
      <c r="A38" s="69"/>
      <c r="B38" s="99" t="s">
        <v>23</v>
      </c>
      <c r="C38" s="139">
        <v>450</v>
      </c>
      <c r="D38" s="72">
        <f t="shared" si="5"/>
        <v>0</v>
      </c>
      <c r="E38" s="71">
        <f t="shared" si="4"/>
        <v>0</v>
      </c>
      <c r="F38" s="73"/>
      <c r="G38" s="71">
        <f t="shared" si="6"/>
        <v>0</v>
      </c>
    </row>
    <row r="39" spans="1:29" s="9" customFormat="1" ht="27.75" x14ac:dyDescent="0.4">
      <c r="A39" s="69"/>
      <c r="B39" s="99"/>
      <c r="C39" s="139"/>
      <c r="D39" s="72"/>
      <c r="E39" s="71"/>
      <c r="F39" s="73"/>
      <c r="G39" s="97"/>
    </row>
    <row r="40" spans="1:29" s="9" customFormat="1" ht="27.75" x14ac:dyDescent="0.4">
      <c r="A40" s="69" t="s">
        <v>24</v>
      </c>
      <c r="B40" s="99" t="s">
        <v>5</v>
      </c>
      <c r="C40" s="139">
        <v>100</v>
      </c>
      <c r="D40" s="72">
        <f>COUNTIF($D$7:$D$11,B40)</f>
        <v>0</v>
      </c>
      <c r="E40" s="71">
        <f t="shared" ref="E40:E44" si="7">SUM(C40*D40)</f>
        <v>0</v>
      </c>
      <c r="F40" s="73"/>
      <c r="G40" s="71">
        <f t="shared" ref="G40:G44" si="8">E40/4</f>
        <v>0</v>
      </c>
    </row>
    <row r="41" spans="1:29" s="9" customFormat="1" ht="27.75" x14ac:dyDescent="0.4">
      <c r="A41" s="69"/>
      <c r="B41" s="99" t="s">
        <v>18</v>
      </c>
      <c r="C41" s="139">
        <v>100</v>
      </c>
      <c r="D41" s="72">
        <f>COUNTIF($D$7:$D$11,B41)</f>
        <v>0</v>
      </c>
      <c r="E41" s="71">
        <f t="shared" si="7"/>
        <v>0</v>
      </c>
      <c r="F41" s="73"/>
      <c r="G41" s="71">
        <f t="shared" si="8"/>
        <v>0</v>
      </c>
    </row>
    <row r="42" spans="1:29" s="9" customFormat="1" ht="27.75" x14ac:dyDescent="0.4">
      <c r="A42" s="69"/>
      <c r="B42" s="99" t="s">
        <v>19</v>
      </c>
      <c r="C42" s="139">
        <v>100</v>
      </c>
      <c r="D42" s="72">
        <f t="shared" ref="D42:D44" si="9">COUNTIF($D$7:$D$11,B42)</f>
        <v>0</v>
      </c>
      <c r="E42" s="71">
        <f t="shared" si="7"/>
        <v>0</v>
      </c>
      <c r="F42" s="73"/>
      <c r="G42" s="71">
        <f t="shared" si="8"/>
        <v>0</v>
      </c>
    </row>
    <row r="43" spans="1:29" s="9" customFormat="1" ht="27.75" x14ac:dyDescent="0.4">
      <c r="A43" s="69"/>
      <c r="B43" s="99" t="s">
        <v>20</v>
      </c>
      <c r="C43" s="139">
        <v>100</v>
      </c>
      <c r="D43" s="72">
        <f t="shared" si="9"/>
        <v>0</v>
      </c>
      <c r="E43" s="71">
        <f t="shared" si="7"/>
        <v>0</v>
      </c>
      <c r="F43" s="73"/>
      <c r="G43" s="71">
        <f t="shared" si="8"/>
        <v>0</v>
      </c>
    </row>
    <row r="44" spans="1:29" s="9" customFormat="1" ht="27.75" x14ac:dyDescent="0.4">
      <c r="A44" s="69" t="s">
        <v>50</v>
      </c>
      <c r="B44" s="99" t="s">
        <v>21</v>
      </c>
      <c r="C44" s="139">
        <v>355</v>
      </c>
      <c r="D44" s="72">
        <f t="shared" si="9"/>
        <v>0</v>
      </c>
      <c r="E44" s="71">
        <f t="shared" si="7"/>
        <v>0</v>
      </c>
      <c r="F44" s="73"/>
      <c r="G44" s="71">
        <f t="shared" si="8"/>
        <v>0</v>
      </c>
    </row>
    <row r="45" spans="1:29" s="9" customFormat="1" ht="27.75" x14ac:dyDescent="0.4">
      <c r="A45" s="69" t="s">
        <v>53</v>
      </c>
      <c r="B45" s="99" t="s">
        <v>22</v>
      </c>
      <c r="C45" s="139">
        <v>450</v>
      </c>
      <c r="D45" s="72">
        <f>COUNTIF($D$7:$D$11,B45)</f>
        <v>0</v>
      </c>
      <c r="E45" s="71">
        <f t="shared" ref="E45" si="10">SUM(C45*D45)</f>
        <v>0</v>
      </c>
      <c r="F45" s="73"/>
      <c r="G45" s="71">
        <f>E45/4</f>
        <v>0</v>
      </c>
    </row>
    <row r="46" spans="1:29" s="9" customFormat="1" ht="27.75" x14ac:dyDescent="0.4">
      <c r="A46" s="69"/>
      <c r="B46" s="99" t="s">
        <v>23</v>
      </c>
      <c r="C46" s="139">
        <v>448</v>
      </c>
      <c r="D46" s="72">
        <f>COUNTIF($D$7:$D$11,B46)</f>
        <v>0</v>
      </c>
      <c r="E46" s="71">
        <f t="shared" ref="E46" si="11">SUM(C46*D46)</f>
        <v>0</v>
      </c>
      <c r="F46" s="73"/>
      <c r="G46" s="71">
        <f>E46/4</f>
        <v>0</v>
      </c>
    </row>
    <row r="47" spans="1:29" s="9" customFormat="1" ht="30" customHeight="1" thickBot="1" x14ac:dyDescent="0.4">
      <c r="A47" s="102"/>
      <c r="B47" s="103"/>
      <c r="C47" s="104"/>
      <c r="D47" s="104"/>
      <c r="E47" s="105"/>
      <c r="F47" s="73"/>
      <c r="G47" s="97"/>
    </row>
    <row r="48" spans="1:29" s="10" customFormat="1" ht="34.5" customHeight="1" thickBot="1" x14ac:dyDescent="0.55000000000000004">
      <c r="A48" s="106"/>
      <c r="B48" s="146" t="s">
        <v>48</v>
      </c>
      <c r="C48" s="147"/>
      <c r="D48" s="148"/>
      <c r="E48" s="107">
        <f>SUM(E14:E47)</f>
        <v>820</v>
      </c>
      <c r="F48" s="108"/>
      <c r="G48" s="109">
        <f>SUM(G14:G47)</f>
        <v>205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s="13" customFormat="1" ht="25.5" customHeight="1" thickBot="1" x14ac:dyDescent="0.55000000000000004">
      <c r="A49" s="110"/>
      <c r="B49" s="111"/>
      <c r="C49" s="112"/>
      <c r="D49" s="112"/>
      <c r="E49" s="108"/>
      <c r="F49" s="108"/>
      <c r="G49" s="2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27" x14ac:dyDescent="0.35">
      <c r="A50" s="21"/>
      <c r="B50" s="113" t="s">
        <v>43</v>
      </c>
      <c r="C50" s="114"/>
      <c r="D50" s="115"/>
      <c r="E50" s="136" t="s">
        <v>40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27" x14ac:dyDescent="0.35">
      <c r="A51" s="21"/>
      <c r="B51" s="52" t="s">
        <v>41</v>
      </c>
      <c r="C51" s="53"/>
      <c r="D51" s="54"/>
      <c r="E51" s="137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27.75" thickBot="1" x14ac:dyDescent="0.4">
      <c r="A52" s="21"/>
      <c r="B52" s="49" t="s">
        <v>42</v>
      </c>
      <c r="C52" s="50"/>
      <c r="D52" s="51"/>
      <c r="E52" s="138">
        <v>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27.75" thickBot="1" x14ac:dyDescent="0.4">
      <c r="A53" s="21"/>
      <c r="B53" s="22"/>
      <c r="C53" s="23"/>
      <c r="D53" s="24"/>
      <c r="E53" s="25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14" customFormat="1" ht="36" thickBot="1" x14ac:dyDescent="0.55000000000000004">
      <c r="A54" s="27"/>
      <c r="B54" s="28" t="s">
        <v>38</v>
      </c>
      <c r="C54" s="29"/>
      <c r="D54" s="30"/>
      <c r="E54" s="135">
        <f>E48-E51+E52</f>
        <v>820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27.75" thickBot="1" x14ac:dyDescent="0.4">
      <c r="A55" s="21"/>
      <c r="B55" s="31"/>
      <c r="C55" s="32"/>
      <c r="D55" s="26"/>
      <c r="E55" s="26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27.75" customHeight="1" thickBot="1" x14ac:dyDescent="0.45">
      <c r="A56" s="33" t="s">
        <v>25</v>
      </c>
      <c r="B56" s="34" t="s">
        <v>26</v>
      </c>
      <c r="C56" s="35"/>
      <c r="D56" s="36" t="s">
        <v>27</v>
      </c>
      <c r="E56" s="37">
        <f>ROUNDUP(E54/40,0)</f>
        <v>21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27.75" customHeight="1" x14ac:dyDescent="0.4">
      <c r="A57" s="38"/>
      <c r="B57" s="39" t="s">
        <v>45</v>
      </c>
      <c r="C57" s="40"/>
      <c r="D57" s="36" t="s">
        <v>37</v>
      </c>
      <c r="E57" s="37">
        <f>ROUNDUP(E54/20,0)</f>
        <v>41</v>
      </c>
      <c r="F57" s="1"/>
      <c r="G57" s="1"/>
    </row>
    <row r="58" spans="1:29" ht="27.75" customHeight="1" x14ac:dyDescent="0.4">
      <c r="A58" s="41" t="s">
        <v>28</v>
      </c>
      <c r="B58" s="39" t="s">
        <v>29</v>
      </c>
      <c r="C58" s="40"/>
      <c r="D58" s="42" t="s">
        <v>30</v>
      </c>
      <c r="E58" s="43">
        <f>ROUNDUP(E54/10,0)</f>
        <v>82</v>
      </c>
      <c r="F58" s="1"/>
      <c r="G58" s="1"/>
    </row>
    <row r="59" spans="1:29" ht="27.75" customHeight="1" thickBot="1" x14ac:dyDescent="0.45">
      <c r="A59" s="44" t="s">
        <v>31</v>
      </c>
      <c r="B59" s="45" t="s">
        <v>32</v>
      </c>
      <c r="C59" s="46"/>
      <c r="D59" s="47" t="s">
        <v>33</v>
      </c>
      <c r="E59" s="48">
        <f>ROUNDUP(E54/4,0)</f>
        <v>205</v>
      </c>
      <c r="F59" s="1"/>
      <c r="G59" s="1"/>
    </row>
    <row r="60" spans="1:29" x14ac:dyDescent="0.2">
      <c r="G60" s="8"/>
    </row>
    <row r="61" spans="1:29" ht="23.25" x14ac:dyDescent="0.35">
      <c r="A61" s="16" t="s">
        <v>34</v>
      </c>
      <c r="B61" s="15"/>
      <c r="C61" s="7"/>
      <c r="D61" s="8"/>
      <c r="E61" s="8"/>
      <c r="F61" s="8"/>
      <c r="G61" s="8"/>
      <c r="H61" s="6"/>
    </row>
    <row r="62" spans="1:29" x14ac:dyDescent="0.2">
      <c r="A62" s="6"/>
      <c r="B62" s="15"/>
      <c r="C62" s="7"/>
      <c r="D62" s="8"/>
      <c r="E62" s="8"/>
      <c r="F62" s="8"/>
      <c r="G62" s="8"/>
      <c r="H62" s="6"/>
    </row>
    <row r="63" spans="1:29" x14ac:dyDescent="0.2">
      <c r="A63" s="6"/>
      <c r="B63" s="15"/>
      <c r="C63" s="7"/>
      <c r="D63" s="8"/>
      <c r="E63" s="8"/>
      <c r="F63" s="8"/>
      <c r="G63" s="8"/>
      <c r="H63" s="6"/>
    </row>
  </sheetData>
  <sheetProtection sheet="1" formatCells="0"/>
  <mergeCells count="5">
    <mergeCell ref="B1:E1"/>
    <mergeCell ref="B5:E5"/>
    <mergeCell ref="B2:E2"/>
    <mergeCell ref="B48:D48"/>
    <mergeCell ref="B4:E4"/>
  </mergeCells>
  <dataValidations count="1">
    <dataValidation type="list" allowBlank="1" showInputMessage="1" showErrorMessage="1" promptTitle="Use the Drop Arrow" prompt="Select the Year Level" sqref="D7:D11">
      <formula1>$B$32:$B$38</formula1>
    </dataValidation>
  </dataValidations>
  <hyperlinks>
    <hyperlink ref="A61" r:id="rId1" display="https://brisbanecatholic.us11.list-manage.com/track/click?u=bfaf02b25f02379a0f135c94d&amp;id=9590fec624&amp;e=071004066e"/>
  </hyperlinks>
  <printOptions horizontalCentered="1"/>
  <pageMargins left="0.19685039370078741" right="0.19685039370078741" top="0.74803149606299213" bottom="0.74803149606299213" header="0.31496062992125984" footer="0.31496062992125984"/>
  <pageSetup paperSize="9" scale="27" fitToWidth="0" orientation="landscape" r:id="rId2"/>
  <ignoredErrors>
    <ignoredError sqref="D25:D30 D32:D38" unlocked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6D1E8057027646912BE2B3E3F1759F" ma:contentTypeVersion="2" ma:contentTypeDescription="Create a new document." ma:contentTypeScope="" ma:versionID="05371b81f06916a8d58952e31470d5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7495c11f9cb744321fa7fed5f64acf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72801E-84D0-4280-9CC1-2BCB8502FD1F}"/>
</file>

<file path=customXml/itemProps2.xml><?xml version="1.0" encoding="utf-8"?>
<ds:datastoreItem xmlns:ds="http://schemas.openxmlformats.org/officeDocument/2006/customXml" ds:itemID="{609B2F7B-7AE1-4B02-97E9-6CE271BFC784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845FB21A-FD49-42F4-851D-F4B03E35F78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B7AD878-6628-4583-AD03-FAAB15E38D0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6858912-EA38-4A86-B68D-B23FE883B35C}">
  <ds:schemaRefs>
    <ds:schemaRef ds:uri="http://schemas.microsoft.com/office/infopath/2007/PartnerControls"/>
    <ds:schemaRef ds:uri="38671da5-8c01-468f-94ed-bf437f5f81dd"/>
    <ds:schemaRef ds:uri="http://purl.org/dc/elements/1.1/"/>
    <ds:schemaRef ds:uri="http://schemas.microsoft.com/office/2006/metadata/properties"/>
    <ds:schemaRef ds:uri="f570a18a-0a23-45c5-9afc-61aaec822f9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 Calculation 2020</vt:lpstr>
    </vt:vector>
  </TitlesOfParts>
  <Manager/>
  <Company>St. Joseph's College, Gregory Terrace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dcoetzee</dc:creator>
  <cp:keywords/>
  <dc:description/>
  <cp:lastModifiedBy>Donna Cowell</cp:lastModifiedBy>
  <cp:revision/>
  <cp:lastPrinted>2020-02-03T22:50:07Z</cp:lastPrinted>
  <dcterms:created xsi:type="dcterms:W3CDTF">2013-07-05T04:58:52Z</dcterms:created>
  <dcterms:modified xsi:type="dcterms:W3CDTF">2020-11-20T04:36:14Z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0x010100706D1E8057027646912BE2B3E3F1759F</vt:lpwstr>
  </property>
  <property fmtid="{D5CDD505-2E9C-101B-9397-08002B2CF9AE}" pid="4" name="Order">
    <vt:r8>3800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SharedWithUsers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